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firstSheet="4" activeTab="4"/>
  </bookViews>
  <sheets>
    <sheet name="学生人数统计" sheetId="1" state="hidden" r:id="rId1"/>
    <sheet name="计算依据" sheetId="2" state="hidden" r:id="rId2"/>
    <sheet name="2016邮电费测算" sheetId="3" state="hidden" r:id="rId3"/>
    <sheet name="201509-12" sheetId="4" state="hidden" r:id="rId4"/>
    <sheet name="2016" sheetId="5" r:id="rId5"/>
  </sheets>
  <definedNames>
    <definedName name="_xlnm.Print_Area" localSheetId="3">'201509-12'!$A$1:$X$16</definedName>
    <definedName name="_xlnm.Print_Area" localSheetId="4">'2016'!$A$1:$M$16</definedName>
    <definedName name="_xlnm.Print_Area" localSheetId="1">'计算依据'!$A$1:$AB$17</definedName>
    <definedName name="_xlnm.Print_Area" localSheetId="0">'学生人数统计'!$A$1:$S$12</definedName>
    <definedName name="_xlnm.Print_Titles" localSheetId="3">'201509-12'!$A:$A</definedName>
    <definedName name="_xlnm.Print_Titles" localSheetId="4">'2016'!$A:$A</definedName>
    <definedName name="_xlnm.Print_Titles" localSheetId="1">'计算依据'!$A:$A</definedName>
  </definedNames>
  <calcPr fullCalcOnLoad="1"/>
</workbook>
</file>

<file path=xl/sharedStrings.xml><?xml version="1.0" encoding="utf-8"?>
<sst xmlns="http://schemas.openxmlformats.org/spreadsheetml/2006/main" count="198" uniqueCount="114">
  <si>
    <t>学生人数统计表</t>
  </si>
  <si>
    <t>思政部</t>
  </si>
  <si>
    <t>单位</t>
  </si>
  <si>
    <t>总合计</t>
  </si>
  <si>
    <t>全日制普通大专</t>
  </si>
  <si>
    <t>成教跟读生</t>
  </si>
  <si>
    <t>中专生</t>
  </si>
  <si>
    <t>合计</t>
  </si>
  <si>
    <t>机电信息工程学院</t>
  </si>
  <si>
    <t>经管学院</t>
  </si>
  <si>
    <t>医学院</t>
  </si>
  <si>
    <t>生物工程学院</t>
  </si>
  <si>
    <t>人文艺术学院</t>
  </si>
  <si>
    <t>外国语学院</t>
  </si>
  <si>
    <t>中专部</t>
  </si>
  <si>
    <t>2012级</t>
  </si>
  <si>
    <t>2013级</t>
  </si>
  <si>
    <t>2014级</t>
  </si>
  <si>
    <t>毕业生数</t>
  </si>
  <si>
    <t>实际在校数</t>
  </si>
  <si>
    <t>在校生人数</t>
  </si>
  <si>
    <t>办公电话编制</t>
  </si>
  <si>
    <t>副县实职</t>
  </si>
  <si>
    <t>副县虚职</t>
  </si>
  <si>
    <t>正科实职</t>
  </si>
  <si>
    <t>邮电费预算</t>
  </si>
  <si>
    <t>招待费</t>
  </si>
  <si>
    <t>图书经费</t>
  </si>
  <si>
    <t>消耗性教学用品</t>
  </si>
  <si>
    <t>实验实训费</t>
  </si>
  <si>
    <t>师资队伍建设费</t>
  </si>
  <si>
    <t>专业和课程建设</t>
  </si>
  <si>
    <t>实习联系费</t>
  </si>
  <si>
    <t>产学研工作经费</t>
  </si>
  <si>
    <t>学生工作经费</t>
  </si>
  <si>
    <t>就业经费</t>
  </si>
  <si>
    <t>院部</t>
  </si>
  <si>
    <t>专业实体</t>
  </si>
  <si>
    <t>合计</t>
  </si>
  <si>
    <t>附院15000</t>
  </si>
  <si>
    <t>基数1万加每毕业生20元</t>
  </si>
  <si>
    <t>基数7000加生均5元</t>
  </si>
  <si>
    <t>党建经费</t>
  </si>
  <si>
    <t>邮电费</t>
  </si>
  <si>
    <t>合计</t>
  </si>
  <si>
    <t>预算依据</t>
  </si>
  <si>
    <t>教务处切分</t>
  </si>
  <si>
    <t>人事处切分</t>
  </si>
  <si>
    <t>产学研工作处切分</t>
  </si>
  <si>
    <t>就业指导中心切分：基数1万元加毕业生生均20元</t>
  </si>
  <si>
    <t>学工处切分：基数1万元加生均23.5元，不含竞争性分配经费</t>
  </si>
  <si>
    <t>学工处切分：每个专业实体5000元</t>
  </si>
  <si>
    <t>办公电话1440元/部.年，副县2400元/年，正科1200元/年,总预算50万元，职能部门24.376万元</t>
  </si>
  <si>
    <t>基数7000元，生均5元标准，由院办测算，总预算80万元，职能部门28.5万元</t>
  </si>
  <si>
    <t>根据学生规模分为2000元、3000元、4000元、5000元四个档，总预算100万元，图书馆97.6万元</t>
  </si>
  <si>
    <t>教务处切分，总预算70万元，教务处40万元</t>
  </si>
  <si>
    <t>教务处切分，总预算100万元，教务处28万元</t>
  </si>
  <si>
    <t>总预算180万元，教务处128万元</t>
  </si>
  <si>
    <t>总预算30万元，就业中心14.06万元。</t>
  </si>
  <si>
    <t>组织部切分，基数2000元加党员人均100元测算，总预算15万元，其它在组织部和其它党总支控制</t>
  </si>
  <si>
    <t>教务处切分，总预算40万元，教务处3.342万元</t>
  </si>
  <si>
    <t>总预算65万元，院办15万元，产学研17.5万元，17.5万元竞争性分配</t>
  </si>
  <si>
    <t>学工经费总预算120万元，其中竞争性分配经费20万元，其余为学工处43.12万元</t>
  </si>
  <si>
    <t>教学单位经费测算</t>
  </si>
  <si>
    <t>单位：元</t>
  </si>
  <si>
    <t>单位：元</t>
  </si>
  <si>
    <t>总预算80万元，附院1.5万元，学工处3万元，其余人事处26.9万元</t>
  </si>
  <si>
    <t>医学院</t>
  </si>
  <si>
    <t>经济管理学院</t>
  </si>
  <si>
    <t>人文艺术学院（特殊教育学院）</t>
  </si>
  <si>
    <t>建筑工程学院</t>
  </si>
  <si>
    <t>电子信息工程学院</t>
  </si>
  <si>
    <t>生物工程学院（食品药品学院）</t>
  </si>
  <si>
    <t>外事旅游学院</t>
  </si>
  <si>
    <t>公共课部（中专部）</t>
  </si>
  <si>
    <t>思政部</t>
  </si>
  <si>
    <t>附属医院</t>
  </si>
  <si>
    <t>合计</t>
  </si>
  <si>
    <t>建筑工程学院</t>
  </si>
  <si>
    <t>外事旅游学院</t>
  </si>
  <si>
    <t>附院</t>
  </si>
  <si>
    <t>2016年原始基本数据</t>
  </si>
  <si>
    <t>单位部门</t>
  </si>
  <si>
    <t>电话编制数</t>
  </si>
  <si>
    <t>教职工数</t>
  </si>
  <si>
    <t>其中：领导干部数</t>
  </si>
  <si>
    <t/>
  </si>
  <si>
    <t>电话编制</t>
  </si>
  <si>
    <t>副县实职</t>
  </si>
  <si>
    <t>副县虚职</t>
  </si>
  <si>
    <t>正科实职</t>
  </si>
  <si>
    <t>医学院</t>
  </si>
  <si>
    <t>经济管理学院</t>
  </si>
  <si>
    <t>人文艺术学院（特殊教育学院）</t>
  </si>
  <si>
    <t>建筑工程学院</t>
  </si>
  <si>
    <t>电子信息工程学院</t>
  </si>
  <si>
    <t>生物工程学院（食品药品学院）</t>
  </si>
  <si>
    <t>外事旅游学院</t>
  </si>
  <si>
    <t>公共课部（中专部）</t>
  </si>
  <si>
    <t>思政部</t>
  </si>
  <si>
    <t>电话费</t>
  </si>
  <si>
    <t>2015年9-12月教学单位经费预算表</t>
  </si>
  <si>
    <t>2016年教学单位公用经费预算表</t>
  </si>
  <si>
    <t>单位：元</t>
  </si>
  <si>
    <t>电子信息（汽车）工程学院</t>
  </si>
  <si>
    <t>经济管理学院</t>
  </si>
  <si>
    <t>医学院</t>
  </si>
  <si>
    <t>生物工程（食品药品）学院</t>
  </si>
  <si>
    <t>人文艺术（特殊教育）学院</t>
  </si>
  <si>
    <t>外事旅游学院</t>
  </si>
  <si>
    <t>建筑工程学院</t>
  </si>
  <si>
    <t>公共课（中专）部</t>
  </si>
  <si>
    <t>思政部</t>
  </si>
  <si>
    <t>附属医院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</si>
</sst>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0" fillId="24" borderId="10" xfId="0" applyNumberFormat="1" applyFont="1" applyFill="1" applyBorder="1" applyAlignment="1" applyProtection="1">
      <alignment/>
      <protection locked="0"/>
    </xf>
    <xf numFmtId="0" fontId="0" fillId="24" borderId="10" xfId="0" applyNumberFormat="1" applyFont="1" applyFill="1" applyBorder="1" applyAlignment="1" applyProtection="1">
      <alignment/>
      <protection locked="0"/>
    </xf>
    <xf numFmtId="4" fontId="2" fillId="24" borderId="10" xfId="0" applyNumberFormat="1" applyFont="1" applyFill="1" applyBorder="1" applyAlignment="1" applyProtection="1">
      <alignment/>
      <protection locked="0"/>
    </xf>
    <xf numFmtId="189" fontId="2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Alignment="1" applyProtection="1">
      <alignment horizontal="center" wrapText="1"/>
      <protection locked="0"/>
    </xf>
    <xf numFmtId="0" fontId="2" fillId="0" borderId="0" xfId="0" applyNumberFormat="1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4" fontId="0" fillId="24" borderId="10" xfId="0" applyNumberFormat="1" applyFont="1" applyFill="1" applyBorder="1" applyAlignment="1" applyProtection="1">
      <alignment/>
      <protection locked="0"/>
    </xf>
    <xf numFmtId="0" fontId="2" fillId="24" borderId="0" xfId="0" applyNumberFormat="1" applyFont="1" applyFill="1" applyAlignment="1" applyProtection="1">
      <alignment wrapText="1"/>
      <protection locked="0"/>
    </xf>
    <xf numFmtId="0" fontId="2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showZeros="0" zoomScalePageLayoutView="0" workbookViewId="0" topLeftCell="A1">
      <selection activeCell="B5" sqref="B5:S11"/>
    </sheetView>
  </sheetViews>
  <sheetFormatPr defaultColWidth="9.00390625" defaultRowHeight="14.25"/>
  <cols>
    <col min="1" max="1" width="13.875" style="0" customWidth="1"/>
    <col min="2" max="13" width="4.875" style="0" customWidth="1"/>
    <col min="14" max="17" width="5.125" style="0" customWidth="1"/>
    <col min="18" max="18" width="7.875" style="0" customWidth="1"/>
  </cols>
  <sheetData>
    <row r="1" spans="1:19" ht="30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3" spans="1:19" ht="14.25">
      <c r="A3" s="29" t="s">
        <v>2</v>
      </c>
      <c r="B3" s="29" t="s">
        <v>15</v>
      </c>
      <c r="C3" s="29"/>
      <c r="D3" s="29"/>
      <c r="E3" s="29"/>
      <c r="F3" s="29" t="s">
        <v>16</v>
      </c>
      <c r="G3" s="29"/>
      <c r="H3" s="29"/>
      <c r="I3" s="29"/>
      <c r="J3" s="29" t="s">
        <v>17</v>
      </c>
      <c r="K3" s="29"/>
      <c r="L3" s="29"/>
      <c r="M3" s="29"/>
      <c r="N3" s="29" t="s">
        <v>3</v>
      </c>
      <c r="O3" s="29"/>
      <c r="P3" s="29"/>
      <c r="Q3" s="29"/>
      <c r="R3" s="27" t="s">
        <v>18</v>
      </c>
      <c r="S3" s="27" t="s">
        <v>19</v>
      </c>
    </row>
    <row r="4" spans="1:19" ht="48">
      <c r="A4" s="29"/>
      <c r="B4" s="1" t="s">
        <v>4</v>
      </c>
      <c r="C4" s="1" t="s">
        <v>5</v>
      </c>
      <c r="D4" s="1" t="s">
        <v>6</v>
      </c>
      <c r="E4" s="1" t="s">
        <v>7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4</v>
      </c>
      <c r="K4" s="1" t="s">
        <v>5</v>
      </c>
      <c r="L4" s="1" t="s">
        <v>6</v>
      </c>
      <c r="M4" s="1" t="s">
        <v>7</v>
      </c>
      <c r="N4" s="1" t="s">
        <v>4</v>
      </c>
      <c r="O4" s="1" t="s">
        <v>5</v>
      </c>
      <c r="P4" s="1" t="s">
        <v>6</v>
      </c>
      <c r="Q4" s="1" t="s">
        <v>7</v>
      </c>
      <c r="R4" s="27"/>
      <c r="S4" s="27"/>
    </row>
    <row r="5" spans="1:19" ht="14.25">
      <c r="A5" s="1" t="s">
        <v>8</v>
      </c>
      <c r="B5" s="1"/>
      <c r="C5" s="1"/>
      <c r="D5" s="1"/>
      <c r="E5" s="2"/>
      <c r="F5" s="1"/>
      <c r="G5" s="1"/>
      <c r="H5" s="1"/>
      <c r="I5" s="2"/>
      <c r="J5" s="1"/>
      <c r="K5" s="1"/>
      <c r="L5" s="1"/>
      <c r="M5" s="2"/>
      <c r="N5" s="3"/>
      <c r="O5" s="3"/>
      <c r="P5" s="3"/>
      <c r="Q5" s="3"/>
      <c r="R5" s="3"/>
      <c r="S5" s="3"/>
    </row>
    <row r="6" spans="1:19" ht="14.25">
      <c r="A6" s="1" t="s">
        <v>9</v>
      </c>
      <c r="B6" s="1"/>
      <c r="C6" s="1"/>
      <c r="D6" s="1"/>
      <c r="E6" s="2"/>
      <c r="F6" s="1"/>
      <c r="G6" s="1"/>
      <c r="H6" s="1"/>
      <c r="I6" s="2"/>
      <c r="J6" s="1"/>
      <c r="K6" s="1"/>
      <c r="L6" s="1"/>
      <c r="M6" s="2"/>
      <c r="N6" s="3"/>
      <c r="O6" s="3"/>
      <c r="P6" s="3"/>
      <c r="Q6" s="3"/>
      <c r="R6" s="3"/>
      <c r="S6" s="3"/>
    </row>
    <row r="7" spans="1:19" ht="14.25">
      <c r="A7" s="1" t="s">
        <v>10</v>
      </c>
      <c r="B7" s="1"/>
      <c r="C7" s="1"/>
      <c r="D7" s="1"/>
      <c r="E7" s="2"/>
      <c r="F7" s="1"/>
      <c r="G7" s="1"/>
      <c r="H7" s="1"/>
      <c r="I7" s="2"/>
      <c r="J7" s="1"/>
      <c r="K7" s="1"/>
      <c r="L7" s="1"/>
      <c r="M7" s="2"/>
      <c r="N7" s="3"/>
      <c r="O7" s="3"/>
      <c r="P7" s="3"/>
      <c r="Q7" s="3"/>
      <c r="R7" s="3"/>
      <c r="S7" s="3"/>
    </row>
    <row r="8" spans="1:19" ht="14.25">
      <c r="A8" s="1" t="s">
        <v>11</v>
      </c>
      <c r="B8" s="1"/>
      <c r="C8" s="1"/>
      <c r="D8" s="1"/>
      <c r="E8" s="2"/>
      <c r="F8" s="1"/>
      <c r="G8" s="1"/>
      <c r="H8" s="1"/>
      <c r="I8" s="2"/>
      <c r="J8" s="1"/>
      <c r="K8" s="1"/>
      <c r="L8" s="1"/>
      <c r="M8" s="2"/>
      <c r="N8" s="3"/>
      <c r="O8" s="3"/>
      <c r="P8" s="3"/>
      <c r="Q8" s="3"/>
      <c r="R8" s="3"/>
      <c r="S8" s="3"/>
    </row>
    <row r="9" spans="1:19" ht="14.25">
      <c r="A9" s="1" t="s">
        <v>12</v>
      </c>
      <c r="B9" s="1"/>
      <c r="C9" s="1"/>
      <c r="D9" s="1"/>
      <c r="E9" s="2"/>
      <c r="F9" s="1"/>
      <c r="G9" s="1"/>
      <c r="H9" s="1"/>
      <c r="I9" s="2"/>
      <c r="J9" s="1"/>
      <c r="K9" s="1"/>
      <c r="L9" s="1"/>
      <c r="M9" s="2"/>
      <c r="N9" s="3"/>
      <c r="O9" s="3"/>
      <c r="P9" s="3"/>
      <c r="Q9" s="3"/>
      <c r="R9" s="3"/>
      <c r="S9" s="3"/>
    </row>
    <row r="10" spans="1:19" ht="14.25">
      <c r="A10" s="1" t="s">
        <v>13</v>
      </c>
      <c r="B10" s="1"/>
      <c r="C10" s="1"/>
      <c r="D10" s="1"/>
      <c r="E10" s="2"/>
      <c r="F10" s="1"/>
      <c r="G10" s="1"/>
      <c r="H10" s="1"/>
      <c r="I10" s="2"/>
      <c r="J10" s="1"/>
      <c r="K10" s="1"/>
      <c r="L10" s="1"/>
      <c r="M10" s="2"/>
      <c r="N10" s="3"/>
      <c r="O10" s="3"/>
      <c r="P10" s="3"/>
      <c r="Q10" s="3"/>
      <c r="R10" s="3"/>
      <c r="S10" s="3"/>
    </row>
    <row r="11" spans="1:19" ht="14.25">
      <c r="A11" s="1" t="s">
        <v>14</v>
      </c>
      <c r="B11" s="1"/>
      <c r="C11" s="1"/>
      <c r="D11" s="1"/>
      <c r="E11" s="2"/>
      <c r="F11" s="1"/>
      <c r="G11" s="1"/>
      <c r="H11" s="1"/>
      <c r="I11" s="2"/>
      <c r="J11" s="1"/>
      <c r="K11" s="1"/>
      <c r="L11" s="1"/>
      <c r="M11" s="2"/>
      <c r="N11" s="3"/>
      <c r="O11" s="3"/>
      <c r="P11" s="3"/>
      <c r="Q11" s="3"/>
      <c r="R11" s="3"/>
      <c r="S11" s="3"/>
    </row>
    <row r="12" spans="1:19" ht="14.25">
      <c r="A12" s="1" t="s">
        <v>7</v>
      </c>
      <c r="B12" s="2">
        <f>SUM(B5:B11)</f>
        <v>0</v>
      </c>
      <c r="C12" s="2">
        <f>SUM(C5:C11)</f>
        <v>0</v>
      </c>
      <c r="D12" s="2">
        <f>SUM(D5:D11)</f>
        <v>0</v>
      </c>
      <c r="E12" s="2">
        <f>SUM(B12:D12)</f>
        <v>0</v>
      </c>
      <c r="F12" s="2">
        <f>SUM(F5:F11)</f>
        <v>0</v>
      </c>
      <c r="G12" s="2">
        <f>SUM(G5:G11)</f>
        <v>0</v>
      </c>
      <c r="H12" s="2">
        <f>SUM(H5:H11)</f>
        <v>0</v>
      </c>
      <c r="I12" s="2">
        <f>SUM(F12:H12)</f>
        <v>0</v>
      </c>
      <c r="J12" s="2">
        <f>SUM(J5:J11)</f>
        <v>0</v>
      </c>
      <c r="K12" s="2">
        <f>SUM(K5:K11)</f>
        <v>0</v>
      </c>
      <c r="L12" s="2">
        <f>SUM(L5:L11)</f>
        <v>0</v>
      </c>
      <c r="M12" s="2">
        <f>SUM(J12:L12)</f>
        <v>0</v>
      </c>
      <c r="N12" s="3">
        <f>B12+F12+J12</f>
        <v>0</v>
      </c>
      <c r="O12" s="3">
        <f>C12+G12+K12</f>
        <v>0</v>
      </c>
      <c r="P12" s="3">
        <f>D12+H12+L12</f>
        <v>0</v>
      </c>
      <c r="Q12" s="3">
        <f>E12+I12+M12</f>
        <v>0</v>
      </c>
      <c r="R12" s="3">
        <f>SUM(R5:R11)</f>
        <v>0</v>
      </c>
      <c r="S12" s="3">
        <f>SUM(S5:S11)</f>
        <v>0</v>
      </c>
    </row>
  </sheetData>
  <sheetProtection/>
  <mergeCells count="8">
    <mergeCell ref="R3:R4"/>
    <mergeCell ref="S3:S4"/>
    <mergeCell ref="A1:S1"/>
    <mergeCell ref="N3:Q3"/>
    <mergeCell ref="B3:E3"/>
    <mergeCell ref="F3:I3"/>
    <mergeCell ref="J3:M3"/>
    <mergeCell ref="A3:A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zoomScalePageLayoutView="0" workbookViewId="0" topLeftCell="A1">
      <selection activeCell="G16" sqref="G16"/>
    </sheetView>
  </sheetViews>
  <sheetFormatPr defaultColWidth="9.00390625" defaultRowHeight="14.25"/>
  <cols>
    <col min="1" max="1" width="23.00390625" style="4" customWidth="1"/>
    <col min="2" max="2" width="6.625" style="4" customWidth="1"/>
    <col min="3" max="6" width="4.875" style="4" customWidth="1"/>
    <col min="7" max="7" width="7.25390625" style="4" customWidth="1"/>
    <col min="8" max="8" width="8.00390625" style="4" customWidth="1"/>
    <col min="9" max="9" width="6.125" style="4" customWidth="1"/>
    <col min="10" max="10" width="6.50390625" style="4" customWidth="1"/>
    <col min="11" max="11" width="7.875" style="4" customWidth="1"/>
    <col min="12" max="12" width="6.25390625" style="4" customWidth="1"/>
    <col min="13" max="13" width="6.875" style="4" customWidth="1"/>
    <col min="14" max="14" width="9.00390625" style="4" customWidth="1"/>
    <col min="15" max="15" width="6.125" style="4" customWidth="1"/>
    <col min="16" max="17" width="6.50390625" style="4" customWidth="1"/>
    <col min="18" max="18" width="6.125" style="4" customWidth="1"/>
    <col min="19" max="19" width="7.875" style="4" customWidth="1"/>
    <col min="20" max="16384" width="9.00390625" style="4" customWidth="1"/>
  </cols>
  <sheetData>
    <row r="1" spans="1:28" ht="30" customHeight="1">
      <c r="A1" s="32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 t="s">
        <v>63</v>
      </c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30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3" t="s">
        <v>64</v>
      </c>
      <c r="P2" s="33"/>
      <c r="Q2" s="33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4.25">
      <c r="A3" s="30" t="s">
        <v>2</v>
      </c>
      <c r="B3" s="30" t="s">
        <v>20</v>
      </c>
      <c r="C3" s="30" t="s">
        <v>21</v>
      </c>
      <c r="D3" s="30" t="s">
        <v>22</v>
      </c>
      <c r="E3" s="30" t="s">
        <v>23</v>
      </c>
      <c r="F3" s="30" t="s">
        <v>24</v>
      </c>
      <c r="G3" s="30" t="s">
        <v>25</v>
      </c>
      <c r="H3" s="30" t="s">
        <v>26</v>
      </c>
      <c r="I3" s="30" t="s">
        <v>27</v>
      </c>
      <c r="J3" s="30" t="s">
        <v>28</v>
      </c>
      <c r="K3" s="30" t="s">
        <v>29</v>
      </c>
      <c r="L3" s="30" t="s">
        <v>32</v>
      </c>
      <c r="M3" s="31" t="s">
        <v>30</v>
      </c>
      <c r="N3" s="31"/>
      <c r="O3" s="31"/>
      <c r="P3" s="31" t="s">
        <v>31</v>
      </c>
      <c r="Q3" s="31"/>
      <c r="R3" s="31"/>
      <c r="S3" s="31" t="s">
        <v>33</v>
      </c>
      <c r="T3" s="31"/>
      <c r="U3" s="31"/>
      <c r="V3" s="31" t="s">
        <v>34</v>
      </c>
      <c r="W3" s="31"/>
      <c r="X3" s="31"/>
      <c r="Y3" s="31" t="s">
        <v>35</v>
      </c>
      <c r="Z3" s="31"/>
      <c r="AA3" s="31"/>
      <c r="AB3" s="30" t="s">
        <v>42</v>
      </c>
    </row>
    <row r="4" spans="1:28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 t="s">
        <v>36</v>
      </c>
      <c r="N4" s="30" t="s">
        <v>37</v>
      </c>
      <c r="O4" s="30" t="s">
        <v>38</v>
      </c>
      <c r="P4" s="30" t="s">
        <v>36</v>
      </c>
      <c r="Q4" s="30" t="s">
        <v>37</v>
      </c>
      <c r="R4" s="30" t="s">
        <v>38</v>
      </c>
      <c r="S4" s="30" t="s">
        <v>36</v>
      </c>
      <c r="T4" s="30" t="s">
        <v>37</v>
      </c>
      <c r="U4" s="30" t="s">
        <v>38</v>
      </c>
      <c r="V4" s="30" t="s">
        <v>36</v>
      </c>
      <c r="W4" s="30" t="s">
        <v>37</v>
      </c>
      <c r="X4" s="30" t="s">
        <v>38</v>
      </c>
      <c r="Y4" s="30" t="s">
        <v>36</v>
      </c>
      <c r="Z4" s="30" t="s">
        <v>37</v>
      </c>
      <c r="AA4" s="30" t="s">
        <v>38</v>
      </c>
      <c r="AB4" s="30"/>
    </row>
    <row r="5" spans="1:28" ht="14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4.25">
      <c r="A6" s="13" t="s">
        <v>67</v>
      </c>
      <c r="B6" s="5">
        <f>'学生人数统计'!S5</f>
        <v>0</v>
      </c>
      <c r="C6" s="11">
        <v>6</v>
      </c>
      <c r="D6" s="12">
        <v>2</v>
      </c>
      <c r="E6" s="5"/>
      <c r="F6" s="12">
        <v>4</v>
      </c>
      <c r="G6" s="5">
        <f>C6*1440+D6*2400+E6*1200+F6*1200</f>
        <v>18240</v>
      </c>
      <c r="H6" s="5"/>
      <c r="I6" s="5">
        <v>5000</v>
      </c>
      <c r="J6" s="5"/>
      <c r="K6" s="5"/>
      <c r="L6" s="5"/>
      <c r="M6" s="5"/>
      <c r="N6" s="5"/>
      <c r="O6" s="9">
        <f>M6+N6</f>
        <v>0</v>
      </c>
      <c r="P6" s="9"/>
      <c r="Q6" s="9"/>
      <c r="R6" s="9">
        <f>P6+Q6</f>
        <v>0</v>
      </c>
      <c r="S6" s="9"/>
      <c r="T6" s="9"/>
      <c r="U6" s="10">
        <f>S6+T6</f>
        <v>0</v>
      </c>
      <c r="V6" s="9"/>
      <c r="W6" s="10"/>
      <c r="X6" s="10">
        <f>V6+W6</f>
        <v>0</v>
      </c>
      <c r="Y6" s="10"/>
      <c r="Z6" s="10"/>
      <c r="AA6" s="10">
        <f>Y6+Z6</f>
        <v>0</v>
      </c>
      <c r="AB6" s="10"/>
    </row>
    <row r="7" spans="1:28" ht="14.25">
      <c r="A7" s="13" t="s">
        <v>68</v>
      </c>
      <c r="B7" s="5">
        <f>'学生人数统计'!S6</f>
        <v>0</v>
      </c>
      <c r="C7" s="11">
        <v>6</v>
      </c>
      <c r="D7" s="12">
        <v>2</v>
      </c>
      <c r="E7" s="5"/>
      <c r="F7" s="12">
        <v>3</v>
      </c>
      <c r="G7" s="5">
        <f aca="true" t="shared" si="0" ref="G7:G14">C7*1440+D7*2400+E7*1200+F7*1200</f>
        <v>17040</v>
      </c>
      <c r="H7" s="5"/>
      <c r="I7" s="5">
        <v>4000</v>
      </c>
      <c r="J7" s="5"/>
      <c r="K7" s="5"/>
      <c r="L7" s="5"/>
      <c r="M7" s="5"/>
      <c r="N7" s="5"/>
      <c r="O7" s="9">
        <f aca="true" t="shared" si="1" ref="O7:O13">M7+N7</f>
        <v>0</v>
      </c>
      <c r="P7" s="9"/>
      <c r="Q7" s="9"/>
      <c r="R7" s="9">
        <f aca="true" t="shared" si="2" ref="R7:R13">P7+Q7</f>
        <v>0</v>
      </c>
      <c r="S7" s="9"/>
      <c r="T7" s="9"/>
      <c r="U7" s="10">
        <f aca="true" t="shared" si="3" ref="U7:U13">S7+T7</f>
        <v>0</v>
      </c>
      <c r="V7" s="9"/>
      <c r="W7" s="10"/>
      <c r="X7" s="10">
        <f aca="true" t="shared" si="4" ref="X7:X13">V7+W7</f>
        <v>0</v>
      </c>
      <c r="Y7" s="10"/>
      <c r="Z7" s="10"/>
      <c r="AA7" s="10">
        <f aca="true" t="shared" si="5" ref="AA7:AA12">Y7+Z7</f>
        <v>0</v>
      </c>
      <c r="AB7" s="10"/>
    </row>
    <row r="8" spans="1:28" ht="14.25">
      <c r="A8" s="13" t="s">
        <v>69</v>
      </c>
      <c r="B8" s="5">
        <f>'学生人数统计'!S7</f>
        <v>0</v>
      </c>
      <c r="C8" s="11">
        <v>6</v>
      </c>
      <c r="D8" s="12">
        <v>2</v>
      </c>
      <c r="E8" s="5"/>
      <c r="F8" s="12">
        <v>3</v>
      </c>
      <c r="G8" s="5">
        <f t="shared" si="0"/>
        <v>17040</v>
      </c>
      <c r="H8" s="5"/>
      <c r="I8" s="5">
        <v>3000</v>
      </c>
      <c r="J8" s="5"/>
      <c r="K8" s="5"/>
      <c r="L8" s="5"/>
      <c r="M8" s="5"/>
      <c r="N8" s="5"/>
      <c r="O8" s="9">
        <f t="shared" si="1"/>
        <v>0</v>
      </c>
      <c r="P8" s="9"/>
      <c r="Q8" s="9"/>
      <c r="R8" s="9">
        <f t="shared" si="2"/>
        <v>0</v>
      </c>
      <c r="S8" s="9"/>
      <c r="T8" s="9"/>
      <c r="U8" s="10">
        <f t="shared" si="3"/>
        <v>0</v>
      </c>
      <c r="V8" s="9"/>
      <c r="W8" s="10"/>
      <c r="X8" s="10">
        <f t="shared" si="4"/>
        <v>0</v>
      </c>
      <c r="Y8" s="10"/>
      <c r="Z8" s="10"/>
      <c r="AA8" s="10">
        <f t="shared" si="5"/>
        <v>0</v>
      </c>
      <c r="AB8" s="10"/>
    </row>
    <row r="9" spans="1:28" ht="14.25">
      <c r="A9" s="13" t="s">
        <v>70</v>
      </c>
      <c r="B9" s="5">
        <f>'学生人数统计'!S8</f>
        <v>0</v>
      </c>
      <c r="C9" s="11">
        <v>6</v>
      </c>
      <c r="D9" s="12">
        <v>2</v>
      </c>
      <c r="E9" s="5"/>
      <c r="F9" s="12"/>
      <c r="G9" s="5">
        <f t="shared" si="0"/>
        <v>13440</v>
      </c>
      <c r="H9" s="5"/>
      <c r="I9" s="5">
        <v>3000</v>
      </c>
      <c r="J9" s="5"/>
      <c r="K9" s="5"/>
      <c r="L9" s="5"/>
      <c r="M9" s="5"/>
      <c r="N9" s="5"/>
      <c r="O9" s="9">
        <f t="shared" si="1"/>
        <v>0</v>
      </c>
      <c r="P9" s="9"/>
      <c r="Q9" s="9"/>
      <c r="R9" s="9">
        <f t="shared" si="2"/>
        <v>0</v>
      </c>
      <c r="S9" s="9"/>
      <c r="T9" s="9"/>
      <c r="U9" s="10">
        <f t="shared" si="3"/>
        <v>0</v>
      </c>
      <c r="V9" s="9"/>
      <c r="W9" s="10"/>
      <c r="X9" s="10">
        <f t="shared" si="4"/>
        <v>0</v>
      </c>
      <c r="Y9" s="10"/>
      <c r="Z9" s="10"/>
      <c r="AA9" s="10">
        <f t="shared" si="5"/>
        <v>0</v>
      </c>
      <c r="AB9" s="10"/>
    </row>
    <row r="10" spans="1:28" ht="14.25">
      <c r="A10" s="13" t="s">
        <v>71</v>
      </c>
      <c r="B10" s="5">
        <f>'学生人数统计'!S9</f>
        <v>0</v>
      </c>
      <c r="C10" s="11">
        <v>6</v>
      </c>
      <c r="D10" s="12">
        <v>2</v>
      </c>
      <c r="E10" s="5"/>
      <c r="F10" s="12">
        <v>5</v>
      </c>
      <c r="G10" s="5">
        <f t="shared" si="0"/>
        <v>19440</v>
      </c>
      <c r="H10" s="5"/>
      <c r="I10" s="5">
        <v>4000</v>
      </c>
      <c r="J10" s="5"/>
      <c r="K10" s="5"/>
      <c r="L10" s="5"/>
      <c r="M10" s="5"/>
      <c r="N10" s="5"/>
      <c r="O10" s="9">
        <f t="shared" si="1"/>
        <v>0</v>
      </c>
      <c r="P10" s="9"/>
      <c r="Q10" s="9"/>
      <c r="R10" s="9">
        <f t="shared" si="2"/>
        <v>0</v>
      </c>
      <c r="S10" s="9"/>
      <c r="T10" s="9"/>
      <c r="U10" s="10">
        <f t="shared" si="3"/>
        <v>0</v>
      </c>
      <c r="V10" s="9"/>
      <c r="W10" s="10"/>
      <c r="X10" s="10">
        <f t="shared" si="4"/>
        <v>0</v>
      </c>
      <c r="Y10" s="10"/>
      <c r="Z10" s="10"/>
      <c r="AA10" s="10">
        <f t="shared" si="5"/>
        <v>0</v>
      </c>
      <c r="AB10" s="10"/>
    </row>
    <row r="11" spans="1:28" ht="14.25">
      <c r="A11" s="13" t="s">
        <v>72</v>
      </c>
      <c r="B11" s="5">
        <f>'学生人数统计'!S10</f>
        <v>0</v>
      </c>
      <c r="C11" s="11">
        <v>6</v>
      </c>
      <c r="D11" s="12">
        <v>1</v>
      </c>
      <c r="E11" s="5"/>
      <c r="F11" s="12">
        <v>3</v>
      </c>
      <c r="G11" s="5">
        <f t="shared" si="0"/>
        <v>14640</v>
      </c>
      <c r="H11" s="5"/>
      <c r="I11" s="5">
        <v>3000</v>
      </c>
      <c r="J11" s="5"/>
      <c r="K11" s="5"/>
      <c r="L11" s="5"/>
      <c r="M11" s="5"/>
      <c r="N11" s="5"/>
      <c r="O11" s="9">
        <f t="shared" si="1"/>
        <v>0</v>
      </c>
      <c r="P11" s="9"/>
      <c r="Q11" s="9"/>
      <c r="R11" s="9">
        <f t="shared" si="2"/>
        <v>0</v>
      </c>
      <c r="S11" s="9"/>
      <c r="T11" s="9"/>
      <c r="U11" s="10">
        <f t="shared" si="3"/>
        <v>0</v>
      </c>
      <c r="V11" s="9"/>
      <c r="W11" s="10"/>
      <c r="X11" s="10">
        <f t="shared" si="4"/>
        <v>0</v>
      </c>
      <c r="Y11" s="10"/>
      <c r="Z11" s="10"/>
      <c r="AA11" s="10">
        <f t="shared" si="5"/>
        <v>0</v>
      </c>
      <c r="AB11" s="10"/>
    </row>
    <row r="12" spans="1:28" ht="14.25">
      <c r="A12" s="13" t="s">
        <v>73</v>
      </c>
      <c r="B12" s="5">
        <f>'学生人数统计'!S11</f>
        <v>0</v>
      </c>
      <c r="C12" s="11">
        <v>6</v>
      </c>
      <c r="D12" s="12">
        <v>1</v>
      </c>
      <c r="E12" s="5"/>
      <c r="F12" s="12">
        <v>2</v>
      </c>
      <c r="G12" s="5">
        <f t="shared" si="0"/>
        <v>13440</v>
      </c>
      <c r="H12" s="5"/>
      <c r="I12" s="5">
        <v>2000</v>
      </c>
      <c r="J12" s="5"/>
      <c r="K12" s="5"/>
      <c r="L12" s="5"/>
      <c r="M12" s="5"/>
      <c r="N12" s="5"/>
      <c r="O12" s="9">
        <f t="shared" si="1"/>
        <v>0</v>
      </c>
      <c r="P12" s="9"/>
      <c r="Q12" s="9"/>
      <c r="R12" s="9">
        <f t="shared" si="2"/>
        <v>0</v>
      </c>
      <c r="S12" s="9"/>
      <c r="T12" s="9"/>
      <c r="U12" s="10">
        <f t="shared" si="3"/>
        <v>0</v>
      </c>
      <c r="V12" s="9"/>
      <c r="W12" s="10"/>
      <c r="X12" s="10">
        <f t="shared" si="4"/>
        <v>0</v>
      </c>
      <c r="Y12" s="10"/>
      <c r="Z12" s="10"/>
      <c r="AA12" s="10">
        <f t="shared" si="5"/>
        <v>0</v>
      </c>
      <c r="AB12" s="10"/>
    </row>
    <row r="13" spans="1:28" ht="14.25">
      <c r="A13" s="13" t="s">
        <v>74</v>
      </c>
      <c r="B13" s="5"/>
      <c r="C13" s="11">
        <v>6</v>
      </c>
      <c r="D13" s="12">
        <v>2</v>
      </c>
      <c r="E13" s="5"/>
      <c r="F13" s="12">
        <v>2</v>
      </c>
      <c r="G13" s="5">
        <f t="shared" si="0"/>
        <v>15840</v>
      </c>
      <c r="H13" s="5"/>
      <c r="I13" s="5">
        <v>2000</v>
      </c>
      <c r="J13" s="5"/>
      <c r="K13" s="5"/>
      <c r="L13" s="5"/>
      <c r="M13" s="5"/>
      <c r="N13" s="5"/>
      <c r="O13" s="9">
        <f t="shared" si="1"/>
        <v>0</v>
      </c>
      <c r="P13" s="9"/>
      <c r="Q13" s="9"/>
      <c r="R13" s="9">
        <f t="shared" si="2"/>
        <v>0</v>
      </c>
      <c r="S13" s="9"/>
      <c r="T13" s="9"/>
      <c r="U13" s="10">
        <f t="shared" si="3"/>
        <v>0</v>
      </c>
      <c r="V13" s="9"/>
      <c r="W13" s="10"/>
      <c r="X13" s="10">
        <f t="shared" si="4"/>
        <v>0</v>
      </c>
      <c r="Y13" s="10"/>
      <c r="Z13" s="10"/>
      <c r="AA13" s="10">
        <f>Y13+Z13</f>
        <v>0</v>
      </c>
      <c r="AB13" s="10"/>
    </row>
    <row r="14" spans="1:28" ht="14.25">
      <c r="A14" s="13" t="s">
        <v>75</v>
      </c>
      <c r="B14" s="5"/>
      <c r="C14" s="11">
        <v>2</v>
      </c>
      <c r="D14" s="12">
        <v>1</v>
      </c>
      <c r="E14" s="5"/>
      <c r="F14" s="12">
        <v>1</v>
      </c>
      <c r="G14" s="5">
        <f t="shared" si="0"/>
        <v>6480</v>
      </c>
      <c r="H14" s="5"/>
      <c r="I14" s="5"/>
      <c r="J14" s="5"/>
      <c r="K14" s="5"/>
      <c r="L14" s="5"/>
      <c r="M14" s="5"/>
      <c r="N14" s="5"/>
      <c r="O14" s="9"/>
      <c r="P14" s="9"/>
      <c r="Q14" s="9"/>
      <c r="R14" s="9"/>
      <c r="S14" s="9"/>
      <c r="T14" s="9"/>
      <c r="U14" s="10"/>
      <c r="V14" s="9"/>
      <c r="W14" s="10"/>
      <c r="X14" s="10"/>
      <c r="Y14" s="10"/>
      <c r="Z14" s="10"/>
      <c r="AA14" s="10"/>
      <c r="AB14" s="10"/>
    </row>
    <row r="15" spans="1:28" ht="14.25">
      <c r="A15" s="5" t="s">
        <v>76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9"/>
      <c r="P15" s="9"/>
      <c r="Q15" s="9"/>
      <c r="R15" s="9"/>
      <c r="S15" s="9"/>
      <c r="T15" s="9"/>
      <c r="U15" s="10"/>
      <c r="V15" s="9"/>
      <c r="W15" s="10"/>
      <c r="X15" s="10"/>
      <c r="Y15" s="10"/>
      <c r="Z15" s="10"/>
      <c r="AA15" s="10"/>
      <c r="AB15" s="10"/>
    </row>
    <row r="16" spans="1:28" ht="14.25">
      <c r="A16" s="5" t="s">
        <v>77</v>
      </c>
      <c r="B16" s="5">
        <f>SUM(B6:B15)</f>
        <v>0</v>
      </c>
      <c r="C16" s="5">
        <f aca="true" t="shared" si="6" ref="C16:AB16">SUM(C6:C15)</f>
        <v>50</v>
      </c>
      <c r="D16" s="5">
        <f t="shared" si="6"/>
        <v>15</v>
      </c>
      <c r="E16" s="5">
        <f t="shared" si="6"/>
        <v>0</v>
      </c>
      <c r="F16" s="5">
        <f t="shared" si="6"/>
        <v>23</v>
      </c>
      <c r="G16" s="5">
        <f t="shared" si="6"/>
        <v>135600</v>
      </c>
      <c r="H16" s="5">
        <f t="shared" si="6"/>
        <v>0</v>
      </c>
      <c r="I16" s="5">
        <f t="shared" si="6"/>
        <v>26000</v>
      </c>
      <c r="J16" s="5">
        <f t="shared" si="6"/>
        <v>0</v>
      </c>
      <c r="K16" s="5">
        <f t="shared" si="6"/>
        <v>0</v>
      </c>
      <c r="L16" s="5">
        <f t="shared" si="6"/>
        <v>0</v>
      </c>
      <c r="M16" s="5">
        <f t="shared" si="6"/>
        <v>0</v>
      </c>
      <c r="N16" s="5">
        <f t="shared" si="6"/>
        <v>0</v>
      </c>
      <c r="O16" s="5">
        <f t="shared" si="6"/>
        <v>0</v>
      </c>
      <c r="P16" s="5">
        <f t="shared" si="6"/>
        <v>0</v>
      </c>
      <c r="Q16" s="5">
        <f t="shared" si="6"/>
        <v>0</v>
      </c>
      <c r="R16" s="5">
        <f t="shared" si="6"/>
        <v>0</v>
      </c>
      <c r="S16" s="5">
        <f t="shared" si="6"/>
        <v>0</v>
      </c>
      <c r="T16" s="5">
        <f t="shared" si="6"/>
        <v>0</v>
      </c>
      <c r="U16" s="5">
        <f t="shared" si="6"/>
        <v>0</v>
      </c>
      <c r="V16" s="5">
        <f t="shared" si="6"/>
        <v>0</v>
      </c>
      <c r="W16" s="5">
        <f t="shared" si="6"/>
        <v>0</v>
      </c>
      <c r="X16" s="5">
        <f t="shared" si="6"/>
        <v>0</v>
      </c>
      <c r="Y16" s="5">
        <f t="shared" si="6"/>
        <v>0</v>
      </c>
      <c r="Z16" s="5">
        <f t="shared" si="6"/>
        <v>0</v>
      </c>
      <c r="AA16" s="5">
        <f t="shared" si="6"/>
        <v>0</v>
      </c>
      <c r="AB16" s="5">
        <f t="shared" si="6"/>
        <v>0</v>
      </c>
    </row>
    <row r="17" spans="1:28" ht="14.25">
      <c r="A17" s="10"/>
      <c r="B17" s="10"/>
      <c r="C17" s="10"/>
      <c r="D17" s="10"/>
      <c r="E17" s="10"/>
      <c r="F17" s="10"/>
      <c r="G17" s="10"/>
      <c r="H17" s="10" t="s">
        <v>41</v>
      </c>
      <c r="I17" s="10"/>
      <c r="J17" s="10"/>
      <c r="K17" s="10"/>
      <c r="L17" s="10"/>
      <c r="M17" s="10" t="s">
        <v>39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 t="s">
        <v>40</v>
      </c>
      <c r="AA17" s="10"/>
      <c r="AB17" s="10"/>
    </row>
  </sheetData>
  <sheetProtection/>
  <mergeCells count="36">
    <mergeCell ref="A3:A5"/>
    <mergeCell ref="B3:B5"/>
    <mergeCell ref="C3:C5"/>
    <mergeCell ref="D3:D5"/>
    <mergeCell ref="E3:E5"/>
    <mergeCell ref="F3:F5"/>
    <mergeCell ref="G3:G5"/>
    <mergeCell ref="H3:H5"/>
    <mergeCell ref="AB3:AB5"/>
    <mergeCell ref="S4:S5"/>
    <mergeCell ref="T4:T5"/>
    <mergeCell ref="S3:U3"/>
    <mergeCell ref="V3:X3"/>
    <mergeCell ref="Y3:AA3"/>
    <mergeCell ref="U4:U5"/>
    <mergeCell ref="V4:V5"/>
    <mergeCell ref="W4:W5"/>
    <mergeCell ref="X4:X5"/>
    <mergeCell ref="A1:Q1"/>
    <mergeCell ref="R1:AB1"/>
    <mergeCell ref="O2:Q2"/>
    <mergeCell ref="I3:I5"/>
    <mergeCell ref="Q4:Q5"/>
    <mergeCell ref="R4:R5"/>
    <mergeCell ref="J3:J5"/>
    <mergeCell ref="K3:K5"/>
    <mergeCell ref="L3:L5"/>
    <mergeCell ref="M3:O3"/>
    <mergeCell ref="AA4:AA5"/>
    <mergeCell ref="P3:R3"/>
    <mergeCell ref="M4:M5"/>
    <mergeCell ref="N4:N5"/>
    <mergeCell ref="O4:O5"/>
    <mergeCell ref="P4:P5"/>
    <mergeCell ref="Y4:Y5"/>
    <mergeCell ref="Z4:Z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5" sqref="H5:H13"/>
    </sheetView>
  </sheetViews>
  <sheetFormatPr defaultColWidth="8.00390625" defaultRowHeight="14.25"/>
  <cols>
    <col min="1" max="1" width="16.375" style="19" customWidth="1"/>
    <col min="2" max="2" width="11.75390625" style="19" hidden="1" customWidth="1"/>
    <col min="3" max="3" width="8.375" style="19" hidden="1" customWidth="1"/>
    <col min="4" max="4" width="4.625" style="19" customWidth="1"/>
    <col min="5" max="5" width="5.25390625" style="19" customWidth="1"/>
    <col min="6" max="6" width="5.125" style="19" customWidth="1"/>
    <col min="7" max="7" width="4.625" style="19" customWidth="1"/>
    <col min="8" max="125" width="8.00390625" style="19" customWidth="1"/>
    <col min="126" max="131" width="8.00390625" style="20" customWidth="1"/>
    <col min="132" max="16384" width="8.00390625" style="20" customWidth="1"/>
  </cols>
  <sheetData>
    <row r="1" spans="1:7" s="16" customFormat="1" ht="12" customHeight="1">
      <c r="A1" s="34" t="s">
        <v>81</v>
      </c>
      <c r="B1" s="34"/>
      <c r="C1" s="34"/>
      <c r="D1" s="34"/>
      <c r="E1" s="34"/>
      <c r="F1" s="34"/>
      <c r="G1" s="34"/>
    </row>
    <row r="2" spans="1:6" s="16" customFormat="1" ht="7.5" customHeight="1">
      <c r="A2" s="15"/>
      <c r="B2" s="15"/>
      <c r="C2" s="15"/>
      <c r="D2" s="15"/>
      <c r="E2" s="15"/>
      <c r="F2" s="15"/>
    </row>
    <row r="3" spans="1:7" s="18" customFormat="1" ht="15.75" customHeight="1">
      <c r="A3" s="35" t="s">
        <v>82</v>
      </c>
      <c r="B3" s="35" t="s">
        <v>83</v>
      </c>
      <c r="C3" s="35" t="s">
        <v>84</v>
      </c>
      <c r="D3" s="35" t="s">
        <v>85</v>
      </c>
      <c r="E3" s="35" t="s">
        <v>86</v>
      </c>
      <c r="F3" s="35" t="s">
        <v>86</v>
      </c>
      <c r="G3" s="36" t="s">
        <v>87</v>
      </c>
    </row>
    <row r="4" spans="1:8" s="18" customFormat="1" ht="34.5" customHeight="1">
      <c r="A4" s="35"/>
      <c r="B4" s="35"/>
      <c r="C4" s="35"/>
      <c r="D4" s="17" t="s">
        <v>88</v>
      </c>
      <c r="E4" s="17" t="s">
        <v>89</v>
      </c>
      <c r="F4" s="17" t="s">
        <v>90</v>
      </c>
      <c r="G4" s="36"/>
      <c r="H4" s="18" t="s">
        <v>100</v>
      </c>
    </row>
    <row r="5" spans="1:8" ht="14.25">
      <c r="A5" s="21" t="s">
        <v>91</v>
      </c>
      <c r="B5" s="22"/>
      <c r="C5" s="22"/>
      <c r="D5" s="12"/>
      <c r="E5" s="12"/>
      <c r="F5" s="12"/>
      <c r="G5" s="11">
        <v>6</v>
      </c>
      <c r="H5" s="19">
        <f>D5*200*12+E5*100*12+F5*100*12+G5*1440</f>
        <v>8640</v>
      </c>
    </row>
    <row r="6" spans="1:8" ht="14.25">
      <c r="A6" s="21" t="s">
        <v>92</v>
      </c>
      <c r="B6" s="22"/>
      <c r="C6" s="22"/>
      <c r="D6" s="12"/>
      <c r="E6" s="12"/>
      <c r="F6" s="12"/>
      <c r="G6" s="11">
        <v>6</v>
      </c>
      <c r="H6" s="19">
        <f aca="true" t="shared" si="0" ref="H6:H13">D6*200*12+E6*100*12+F6*100*12+G6*1440</f>
        <v>8640</v>
      </c>
    </row>
    <row r="7" spans="1:8" ht="14.25">
      <c r="A7" s="21" t="s">
        <v>93</v>
      </c>
      <c r="B7" s="22"/>
      <c r="C7" s="22"/>
      <c r="D7" s="12"/>
      <c r="E7" s="12"/>
      <c r="F7" s="12"/>
      <c r="G7" s="11">
        <v>6</v>
      </c>
      <c r="H7" s="19">
        <f t="shared" si="0"/>
        <v>8640</v>
      </c>
    </row>
    <row r="8" spans="1:8" ht="14.25">
      <c r="A8" s="21" t="s">
        <v>94</v>
      </c>
      <c r="B8" s="22"/>
      <c r="C8" s="22"/>
      <c r="D8" s="12"/>
      <c r="E8" s="12"/>
      <c r="F8" s="12"/>
      <c r="G8" s="11">
        <v>6</v>
      </c>
      <c r="H8" s="19">
        <f t="shared" si="0"/>
        <v>8640</v>
      </c>
    </row>
    <row r="9" spans="1:8" ht="14.25">
      <c r="A9" s="21" t="s">
        <v>95</v>
      </c>
      <c r="B9" s="22"/>
      <c r="C9" s="22"/>
      <c r="D9" s="12"/>
      <c r="E9" s="12"/>
      <c r="F9" s="12"/>
      <c r="G9" s="11">
        <v>6</v>
      </c>
      <c r="H9" s="19">
        <f t="shared" si="0"/>
        <v>8640</v>
      </c>
    </row>
    <row r="10" spans="1:10" ht="14.25">
      <c r="A10" s="21" t="s">
        <v>96</v>
      </c>
      <c r="B10" s="22"/>
      <c r="C10" s="22"/>
      <c r="D10" s="12"/>
      <c r="E10" s="12"/>
      <c r="F10" s="12"/>
      <c r="G10" s="11">
        <v>6</v>
      </c>
      <c r="H10" s="19">
        <f t="shared" si="0"/>
        <v>8640</v>
      </c>
      <c r="J10" s="19">
        <f>13979/20</f>
        <v>698.95</v>
      </c>
    </row>
    <row r="11" spans="1:8" ht="14.25">
      <c r="A11" s="21" t="s">
        <v>97</v>
      </c>
      <c r="B11" s="22"/>
      <c r="C11" s="22"/>
      <c r="D11" s="12"/>
      <c r="E11" s="12"/>
      <c r="F11" s="12"/>
      <c r="G11" s="11">
        <v>6</v>
      </c>
      <c r="H11" s="19">
        <f t="shared" si="0"/>
        <v>8640</v>
      </c>
    </row>
    <row r="12" spans="1:8" ht="14.25">
      <c r="A12" s="21" t="s">
        <v>98</v>
      </c>
      <c r="B12" s="22"/>
      <c r="C12" s="22"/>
      <c r="D12" s="12"/>
      <c r="E12" s="12"/>
      <c r="F12" s="12"/>
      <c r="G12" s="11">
        <v>6</v>
      </c>
      <c r="H12" s="19">
        <f t="shared" si="0"/>
        <v>8640</v>
      </c>
    </row>
    <row r="13" spans="1:8" ht="14.25">
      <c r="A13" s="21" t="s">
        <v>99</v>
      </c>
      <c r="B13" s="22"/>
      <c r="C13" s="22"/>
      <c r="D13" s="12"/>
      <c r="E13" s="12"/>
      <c r="F13" s="12"/>
      <c r="G13" s="11">
        <v>2</v>
      </c>
      <c r="H13" s="19">
        <f t="shared" si="0"/>
        <v>2880</v>
      </c>
    </row>
  </sheetData>
  <sheetProtection/>
  <mergeCells count="6">
    <mergeCell ref="A1:G1"/>
    <mergeCell ref="A3:A4"/>
    <mergeCell ref="B3:B4"/>
    <mergeCell ref="C3:C4"/>
    <mergeCell ref="D3:F3"/>
    <mergeCell ref="G3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showZeros="0" zoomScalePageLayoutView="0" workbookViewId="0" topLeftCell="A1">
      <selection activeCell="X16" sqref="A1:X16"/>
    </sheetView>
  </sheetViews>
  <sheetFormatPr defaultColWidth="9.00390625" defaultRowHeight="14.25"/>
  <cols>
    <col min="1" max="1" width="13.875" style="4" customWidth="1"/>
    <col min="2" max="2" width="9.50390625" style="4" customWidth="1"/>
    <col min="3" max="3" width="7.25390625" style="4" customWidth="1"/>
    <col min="4" max="4" width="8.00390625" style="4" customWidth="1"/>
    <col min="5" max="5" width="8.25390625" style="4" customWidth="1"/>
    <col min="6" max="6" width="7.75390625" style="4" customWidth="1"/>
    <col min="7" max="7" width="9.25390625" style="4" customWidth="1"/>
    <col min="8" max="8" width="9.125" style="4" customWidth="1"/>
    <col min="9" max="9" width="6.875" style="4" customWidth="1"/>
    <col min="10" max="10" width="9.00390625" style="4" customWidth="1"/>
    <col min="11" max="11" width="6.125" style="4" customWidth="1"/>
    <col min="12" max="13" width="6.50390625" style="4" customWidth="1"/>
    <col min="14" max="14" width="7.125" style="4" customWidth="1"/>
    <col min="15" max="15" width="7.875" style="4" customWidth="1"/>
    <col min="16" max="23" width="9.00390625" style="4" customWidth="1"/>
    <col min="24" max="24" width="11.25390625" style="4" bestFit="1" customWidth="1"/>
    <col min="25" max="16384" width="9.00390625" style="4" customWidth="1"/>
  </cols>
  <sheetData>
    <row r="1" spans="1:24" ht="30" customHeight="1">
      <c r="A1" s="32" t="s">
        <v>101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 t="s">
        <v>101</v>
      </c>
      <c r="P1" s="32"/>
      <c r="Q1" s="32"/>
      <c r="R1" s="32"/>
      <c r="S1" s="32"/>
      <c r="T1" s="32"/>
      <c r="U1" s="32"/>
      <c r="V1" s="32"/>
      <c r="W1" s="32"/>
      <c r="X1" s="32"/>
    </row>
    <row r="2" spans="1:24" ht="30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0" t="s">
        <v>65</v>
      </c>
      <c r="M2" s="40"/>
      <c r="N2" s="40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4.25">
      <c r="A3" s="37" t="s">
        <v>2</v>
      </c>
      <c r="B3" s="37" t="s">
        <v>44</v>
      </c>
      <c r="C3" s="37" t="s">
        <v>43</v>
      </c>
      <c r="D3" s="37" t="s">
        <v>26</v>
      </c>
      <c r="E3" s="37" t="s">
        <v>27</v>
      </c>
      <c r="F3" s="37" t="s">
        <v>28</v>
      </c>
      <c r="G3" s="37" t="s">
        <v>29</v>
      </c>
      <c r="H3" s="37" t="s">
        <v>32</v>
      </c>
      <c r="I3" s="31" t="s">
        <v>30</v>
      </c>
      <c r="J3" s="31"/>
      <c r="K3" s="31"/>
      <c r="L3" s="31" t="s">
        <v>31</v>
      </c>
      <c r="M3" s="31"/>
      <c r="N3" s="31"/>
      <c r="O3" s="31" t="s">
        <v>33</v>
      </c>
      <c r="P3" s="31"/>
      <c r="Q3" s="31"/>
      <c r="R3" s="31" t="s">
        <v>34</v>
      </c>
      <c r="S3" s="31"/>
      <c r="T3" s="31"/>
      <c r="U3" s="31" t="s">
        <v>35</v>
      </c>
      <c r="V3" s="31"/>
      <c r="W3" s="31"/>
      <c r="X3" s="37" t="s">
        <v>42</v>
      </c>
    </row>
    <row r="4" spans="1:24" ht="14.25" customHeight="1">
      <c r="A4" s="38"/>
      <c r="B4" s="38"/>
      <c r="C4" s="38"/>
      <c r="D4" s="38"/>
      <c r="E4" s="38"/>
      <c r="F4" s="38"/>
      <c r="G4" s="38"/>
      <c r="H4" s="38"/>
      <c r="I4" s="30" t="s">
        <v>36</v>
      </c>
      <c r="J4" s="30" t="s">
        <v>37</v>
      </c>
      <c r="K4" s="30" t="s">
        <v>38</v>
      </c>
      <c r="L4" s="30" t="s">
        <v>36</v>
      </c>
      <c r="M4" s="30" t="s">
        <v>37</v>
      </c>
      <c r="N4" s="30" t="s">
        <v>38</v>
      </c>
      <c r="O4" s="30" t="s">
        <v>36</v>
      </c>
      <c r="P4" s="30" t="s">
        <v>37</v>
      </c>
      <c r="Q4" s="30" t="s">
        <v>38</v>
      </c>
      <c r="R4" s="30" t="s">
        <v>36</v>
      </c>
      <c r="S4" s="30" t="s">
        <v>37</v>
      </c>
      <c r="T4" s="30" t="s">
        <v>38</v>
      </c>
      <c r="U4" s="30" t="s">
        <v>36</v>
      </c>
      <c r="V4" s="30" t="s">
        <v>37</v>
      </c>
      <c r="W4" s="30" t="s">
        <v>38</v>
      </c>
      <c r="X4" s="38"/>
    </row>
    <row r="5" spans="1:24" ht="14.25">
      <c r="A5" s="39"/>
      <c r="B5" s="39"/>
      <c r="C5" s="39"/>
      <c r="D5" s="39"/>
      <c r="E5" s="39"/>
      <c r="F5" s="39"/>
      <c r="G5" s="39"/>
      <c r="H5" s="39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9"/>
    </row>
    <row r="6" spans="1:24" ht="14.25">
      <c r="A6" s="5" t="s">
        <v>8</v>
      </c>
      <c r="B6" s="14">
        <f>C6+D6+E6+F6+G6+H6+K6+N6+Q6+T6+W6+X6</f>
        <v>232389</v>
      </c>
      <c r="C6" s="5">
        <f>'2016'!C6/3</f>
        <v>6080</v>
      </c>
      <c r="D6" s="14">
        <f>'2016'!D6/3</f>
        <v>6000</v>
      </c>
      <c r="E6" s="14">
        <f>'2016'!E6/3</f>
        <v>1333.3333333333333</v>
      </c>
      <c r="F6" s="5">
        <v>27000</v>
      </c>
      <c r="G6" s="23"/>
      <c r="H6" s="23">
        <v>38000</v>
      </c>
      <c r="I6" s="5"/>
      <c r="J6" s="5"/>
      <c r="K6" s="5">
        <v>39579</v>
      </c>
      <c r="L6" s="5"/>
      <c r="M6" s="5"/>
      <c r="N6" s="5">
        <v>50000</v>
      </c>
      <c r="O6" s="5">
        <v>5000</v>
      </c>
      <c r="P6" s="5">
        <v>4000</v>
      </c>
      <c r="Q6" s="5">
        <f>O6+P6</f>
        <v>9000</v>
      </c>
      <c r="R6" s="5"/>
      <c r="S6" s="5"/>
      <c r="T6" s="5">
        <v>41843</v>
      </c>
      <c r="U6" s="5"/>
      <c r="V6" s="5"/>
      <c r="W6" s="5">
        <v>9187</v>
      </c>
      <c r="X6" s="14">
        <f>'2016'!M6/3</f>
        <v>4366.666666666667</v>
      </c>
    </row>
    <row r="7" spans="1:24" ht="14.25">
      <c r="A7" s="5" t="s">
        <v>9</v>
      </c>
      <c r="B7" s="14">
        <f aca="true" t="shared" si="0" ref="B7:B16">C7+D7+E7+F7+G7+H7+K7+N7+Q7+T7+W7+X7</f>
        <v>153330.99999999997</v>
      </c>
      <c r="C7" s="5">
        <f>'2016'!C7/3</f>
        <v>5680</v>
      </c>
      <c r="D7" s="14">
        <f>'2016'!D7/3</f>
        <v>4333.333333333333</v>
      </c>
      <c r="E7" s="14">
        <f>'2016'!E7/3</f>
        <v>1000</v>
      </c>
      <c r="F7" s="5">
        <v>16000</v>
      </c>
      <c r="G7" s="23"/>
      <c r="H7" s="23">
        <v>23000</v>
      </c>
      <c r="I7" s="5"/>
      <c r="J7" s="5"/>
      <c r="K7" s="5">
        <v>29588</v>
      </c>
      <c r="L7" s="5"/>
      <c r="M7" s="5"/>
      <c r="N7" s="5">
        <v>30000</v>
      </c>
      <c r="O7" s="5">
        <v>4000</v>
      </c>
      <c r="P7" s="5">
        <v>2400</v>
      </c>
      <c r="Q7" s="5">
        <f aca="true" t="shared" si="1" ref="Q7:Q15">O7+P7</f>
        <v>6400</v>
      </c>
      <c r="R7" s="5"/>
      <c r="S7" s="5"/>
      <c r="T7" s="5">
        <v>26703</v>
      </c>
      <c r="U7" s="5"/>
      <c r="V7" s="5"/>
      <c r="W7" s="5">
        <v>6460</v>
      </c>
      <c r="X7" s="14">
        <f>'2016'!M7/3</f>
        <v>4166.666666666667</v>
      </c>
    </row>
    <row r="8" spans="1:24" ht="14.25">
      <c r="A8" s="5" t="s">
        <v>10</v>
      </c>
      <c r="B8" s="14">
        <f t="shared" si="0"/>
        <v>343294</v>
      </c>
      <c r="C8" s="5">
        <f>'2016'!C8/3</f>
        <v>5680</v>
      </c>
      <c r="D8" s="14">
        <f>'2016'!D8/3</f>
        <v>8333.333333333334</v>
      </c>
      <c r="E8" s="14">
        <f>'2016'!E8/3</f>
        <v>1666.6666666666667</v>
      </c>
      <c r="F8" s="5">
        <v>55000</v>
      </c>
      <c r="G8" s="23"/>
      <c r="H8" s="23">
        <v>75000</v>
      </c>
      <c r="I8" s="5"/>
      <c r="J8" s="5"/>
      <c r="K8" s="5">
        <v>41884</v>
      </c>
      <c r="L8" s="5"/>
      <c r="M8" s="5"/>
      <c r="N8" s="5">
        <v>45000</v>
      </c>
      <c r="O8" s="5">
        <v>7000</v>
      </c>
      <c r="P8" s="5">
        <v>4800</v>
      </c>
      <c r="Q8" s="5">
        <f t="shared" si="1"/>
        <v>11800</v>
      </c>
      <c r="R8" s="5"/>
      <c r="S8" s="5"/>
      <c r="T8" s="5">
        <v>80133</v>
      </c>
      <c r="U8" s="5"/>
      <c r="V8" s="5"/>
      <c r="W8" s="5">
        <v>13797</v>
      </c>
      <c r="X8" s="14">
        <f>'2016'!M8/3</f>
        <v>5000</v>
      </c>
    </row>
    <row r="9" spans="1:24" ht="14.25">
      <c r="A9" s="5" t="s">
        <v>11</v>
      </c>
      <c r="B9" s="14">
        <f t="shared" si="0"/>
        <v>121109.33333333333</v>
      </c>
      <c r="C9" s="5">
        <f>'2016'!C9/3</f>
        <v>4480</v>
      </c>
      <c r="D9" s="14">
        <f>'2016'!D9/3</f>
        <v>3333.3333333333335</v>
      </c>
      <c r="E9" s="14">
        <f>'2016'!E9/3</f>
        <v>666.6666666666666</v>
      </c>
      <c r="F9" s="5">
        <v>9000</v>
      </c>
      <c r="G9" s="23"/>
      <c r="H9" s="23">
        <v>17000</v>
      </c>
      <c r="I9" s="5"/>
      <c r="J9" s="5"/>
      <c r="K9" s="5">
        <v>19213</v>
      </c>
      <c r="L9" s="5"/>
      <c r="M9" s="5"/>
      <c r="N9" s="5">
        <v>35000</v>
      </c>
      <c r="O9" s="5">
        <v>3000</v>
      </c>
      <c r="P9" s="5">
        <v>3200</v>
      </c>
      <c r="Q9" s="5">
        <f t="shared" si="1"/>
        <v>6200</v>
      </c>
      <c r="R9" s="5"/>
      <c r="S9" s="5"/>
      <c r="T9" s="5">
        <v>17783</v>
      </c>
      <c r="U9" s="5"/>
      <c r="V9" s="5"/>
      <c r="W9" s="5">
        <v>5700</v>
      </c>
      <c r="X9" s="14">
        <f>'2016'!M9/3</f>
        <v>2733.3333333333335</v>
      </c>
    </row>
    <row r="10" spans="1:24" ht="14.25">
      <c r="A10" s="5" t="s">
        <v>12</v>
      </c>
      <c r="B10" s="14">
        <f t="shared" si="0"/>
        <v>159050.33333333334</v>
      </c>
      <c r="C10" s="5">
        <f>'2016'!C10/3</f>
        <v>6480</v>
      </c>
      <c r="D10" s="14">
        <f>'2016'!D10/3</f>
        <v>5000</v>
      </c>
      <c r="E10" s="14">
        <f>'2016'!E10/3</f>
        <v>1000</v>
      </c>
      <c r="F10" s="5">
        <v>18000</v>
      </c>
      <c r="G10" s="23"/>
      <c r="H10" s="23">
        <v>24000</v>
      </c>
      <c r="I10" s="5"/>
      <c r="J10" s="5"/>
      <c r="K10" s="5">
        <v>24977</v>
      </c>
      <c r="L10" s="5"/>
      <c r="M10" s="5"/>
      <c r="N10" s="5">
        <v>35000</v>
      </c>
      <c r="O10" s="5">
        <v>3000</v>
      </c>
      <c r="P10" s="5">
        <v>2400</v>
      </c>
      <c r="Q10" s="5">
        <f t="shared" si="1"/>
        <v>5400</v>
      </c>
      <c r="R10" s="5"/>
      <c r="S10" s="5"/>
      <c r="T10" s="5">
        <v>29133</v>
      </c>
      <c r="U10" s="5"/>
      <c r="V10" s="5"/>
      <c r="W10" s="5">
        <v>6927</v>
      </c>
      <c r="X10" s="14">
        <f>'2016'!M10/3</f>
        <v>3133.3333333333335</v>
      </c>
    </row>
    <row r="11" spans="1:24" ht="14.25">
      <c r="A11" s="5" t="s">
        <v>79</v>
      </c>
      <c r="B11" s="14">
        <f t="shared" si="0"/>
        <v>74039</v>
      </c>
      <c r="C11" s="5">
        <f>'2016'!C11/3</f>
        <v>4880</v>
      </c>
      <c r="D11" s="14">
        <f>'2016'!D11/3</f>
        <v>2666.6666666666665</v>
      </c>
      <c r="E11" s="14">
        <f>'2016'!E11/3</f>
        <v>666.6666666666666</v>
      </c>
      <c r="F11" s="5">
        <v>5000</v>
      </c>
      <c r="G11" s="23"/>
      <c r="H11" s="23">
        <v>5000</v>
      </c>
      <c r="I11" s="5"/>
      <c r="J11" s="5"/>
      <c r="K11" s="5">
        <v>13449</v>
      </c>
      <c r="L11" s="5"/>
      <c r="M11" s="5"/>
      <c r="N11" s="5">
        <v>20000</v>
      </c>
      <c r="O11" s="5">
        <v>2000</v>
      </c>
      <c r="P11" s="5">
        <v>1600</v>
      </c>
      <c r="Q11" s="5">
        <f t="shared" si="1"/>
        <v>3600</v>
      </c>
      <c r="R11" s="5"/>
      <c r="S11" s="5"/>
      <c r="T11" s="5">
        <v>11823</v>
      </c>
      <c r="U11" s="5"/>
      <c r="V11" s="5"/>
      <c r="W11" s="5">
        <v>3987</v>
      </c>
      <c r="X11" s="14">
        <f>'2016'!M11/3</f>
        <v>2966.6666666666665</v>
      </c>
    </row>
    <row r="12" spans="1:24" ht="14.25">
      <c r="A12" s="5" t="s">
        <v>78</v>
      </c>
      <c r="B12" s="14">
        <f t="shared" si="0"/>
        <v>90221.99999999999</v>
      </c>
      <c r="C12" s="5">
        <f>'2016'!C12/3</f>
        <v>4480</v>
      </c>
      <c r="D12" s="14">
        <f>'2016'!D12/3</f>
        <v>5000</v>
      </c>
      <c r="E12" s="14">
        <f>'2016'!E12/3</f>
        <v>666.6666666666666</v>
      </c>
      <c r="F12" s="5">
        <v>10000</v>
      </c>
      <c r="G12" s="23"/>
      <c r="H12" s="23">
        <v>16000</v>
      </c>
      <c r="I12" s="5"/>
      <c r="J12" s="5"/>
      <c r="K12" s="5">
        <v>9222</v>
      </c>
      <c r="L12" s="5"/>
      <c r="M12" s="5"/>
      <c r="N12" s="5">
        <v>15000</v>
      </c>
      <c r="O12" s="5">
        <v>3000</v>
      </c>
      <c r="P12" s="5">
        <v>1600</v>
      </c>
      <c r="Q12" s="5">
        <f t="shared" si="1"/>
        <v>4600</v>
      </c>
      <c r="R12" s="5"/>
      <c r="S12" s="5"/>
      <c r="T12" s="5">
        <v>17533</v>
      </c>
      <c r="U12" s="5"/>
      <c r="V12" s="5"/>
      <c r="W12" s="5">
        <v>5587</v>
      </c>
      <c r="X12" s="14">
        <f>'2016'!M12/3</f>
        <v>2133.3333333333335</v>
      </c>
    </row>
    <row r="13" spans="1:24" ht="14.25">
      <c r="A13" s="5" t="s">
        <v>14</v>
      </c>
      <c r="B13" s="14">
        <f t="shared" si="0"/>
        <v>102253.66666666667</v>
      </c>
      <c r="C13" s="5">
        <f>'2016'!C13/3</f>
        <v>5280</v>
      </c>
      <c r="D13" s="14">
        <f>'2016'!D13/3</f>
        <v>3333.3333333333335</v>
      </c>
      <c r="E13" s="14">
        <f>'2016'!E13/3</f>
        <v>666.6666666666666</v>
      </c>
      <c r="F13" s="5">
        <v>8000</v>
      </c>
      <c r="G13" s="23"/>
      <c r="H13" s="23">
        <v>2000</v>
      </c>
      <c r="I13" s="5"/>
      <c r="J13" s="5"/>
      <c r="K13" s="5">
        <v>28051</v>
      </c>
      <c r="L13" s="5"/>
      <c r="M13" s="5"/>
      <c r="N13" s="5">
        <v>25000</v>
      </c>
      <c r="O13" s="5">
        <v>2000</v>
      </c>
      <c r="P13" s="5">
        <v>1000</v>
      </c>
      <c r="Q13" s="5">
        <f t="shared" si="1"/>
        <v>3000</v>
      </c>
      <c r="R13" s="5"/>
      <c r="S13" s="5"/>
      <c r="T13" s="5">
        <v>19593</v>
      </c>
      <c r="U13" s="5"/>
      <c r="V13" s="5"/>
      <c r="W13" s="5">
        <v>3963</v>
      </c>
      <c r="X13" s="14">
        <f>'2016'!M13/3</f>
        <v>3366.6666666666665</v>
      </c>
    </row>
    <row r="14" spans="1:24" ht="14.25">
      <c r="A14" s="5" t="s">
        <v>1</v>
      </c>
      <c r="B14" s="14">
        <f t="shared" si="0"/>
        <v>32759</v>
      </c>
      <c r="C14" s="5">
        <f>'2016'!C14/3</f>
        <v>0</v>
      </c>
      <c r="D14" s="14">
        <f>'2016'!D14/3</f>
        <v>0</v>
      </c>
      <c r="E14" s="14">
        <f>'2016'!E14/3</f>
        <v>0</v>
      </c>
      <c r="F14" s="5">
        <v>2000</v>
      </c>
      <c r="G14" s="23"/>
      <c r="H14" s="23"/>
      <c r="I14" s="5"/>
      <c r="J14" s="5"/>
      <c r="K14" s="5">
        <v>10759</v>
      </c>
      <c r="L14" s="5"/>
      <c r="M14" s="5"/>
      <c r="N14" s="5">
        <v>20000</v>
      </c>
      <c r="O14" s="5"/>
      <c r="P14" s="5"/>
      <c r="Q14" s="5">
        <f t="shared" si="1"/>
        <v>0</v>
      </c>
      <c r="R14" s="5"/>
      <c r="S14" s="5"/>
      <c r="T14" s="5"/>
      <c r="U14" s="5"/>
      <c r="V14" s="5"/>
      <c r="W14" s="5"/>
      <c r="X14" s="14">
        <f>'2016'!M14/3</f>
        <v>0</v>
      </c>
    </row>
    <row r="15" spans="1:24" ht="14.25">
      <c r="A15" s="5" t="s">
        <v>80</v>
      </c>
      <c r="B15" s="14">
        <f t="shared" si="0"/>
        <v>12978</v>
      </c>
      <c r="C15" s="5">
        <f>'2016'!C15/3</f>
        <v>0</v>
      </c>
      <c r="D15" s="14">
        <f>'2016'!D15/3</f>
        <v>0</v>
      </c>
      <c r="E15" s="14">
        <f>'2016'!E15/3</f>
        <v>0</v>
      </c>
      <c r="F15" s="5"/>
      <c r="G15" s="23"/>
      <c r="H15" s="23"/>
      <c r="I15" s="5"/>
      <c r="J15" s="5"/>
      <c r="K15" s="5">
        <v>8278</v>
      </c>
      <c r="L15" s="5"/>
      <c r="M15" s="5"/>
      <c r="N15" s="5"/>
      <c r="O15" s="5"/>
      <c r="P15" s="5"/>
      <c r="Q15" s="5">
        <f t="shared" si="1"/>
        <v>0</v>
      </c>
      <c r="R15" s="5"/>
      <c r="S15" s="5"/>
      <c r="T15" s="5"/>
      <c r="U15" s="5"/>
      <c r="V15" s="5"/>
      <c r="W15" s="5"/>
      <c r="X15" s="14">
        <f>'2016'!M15/3</f>
        <v>4700</v>
      </c>
    </row>
    <row r="16" spans="1:24" ht="14.25">
      <c r="A16" s="5" t="s">
        <v>7</v>
      </c>
      <c r="B16" s="14">
        <f t="shared" si="0"/>
        <v>1321425.3333333335</v>
      </c>
      <c r="C16" s="5">
        <f>SUM(C6:C15)</f>
        <v>43040</v>
      </c>
      <c r="D16" s="5">
        <f aca="true" t="shared" si="2" ref="D16:X16">SUM(D6:D15)</f>
        <v>38000</v>
      </c>
      <c r="E16" s="5">
        <f t="shared" si="2"/>
        <v>7666.666666666668</v>
      </c>
      <c r="F16" s="5">
        <f t="shared" si="2"/>
        <v>150000</v>
      </c>
      <c r="G16" s="5">
        <f t="shared" si="2"/>
        <v>0</v>
      </c>
      <c r="H16" s="5">
        <f t="shared" si="2"/>
        <v>200000</v>
      </c>
      <c r="I16" s="5">
        <f t="shared" si="2"/>
        <v>0</v>
      </c>
      <c r="J16" s="5">
        <f t="shared" si="2"/>
        <v>0</v>
      </c>
      <c r="K16" s="5">
        <f t="shared" si="2"/>
        <v>225000</v>
      </c>
      <c r="L16" s="5">
        <f t="shared" si="2"/>
        <v>0</v>
      </c>
      <c r="M16" s="5">
        <f t="shared" si="2"/>
        <v>0</v>
      </c>
      <c r="N16" s="5">
        <f t="shared" si="2"/>
        <v>275000</v>
      </c>
      <c r="O16" s="5">
        <f t="shared" si="2"/>
        <v>29000</v>
      </c>
      <c r="P16" s="5">
        <f t="shared" si="2"/>
        <v>21000</v>
      </c>
      <c r="Q16" s="5">
        <f t="shared" si="2"/>
        <v>50000</v>
      </c>
      <c r="R16" s="5">
        <f t="shared" si="2"/>
        <v>0</v>
      </c>
      <c r="S16" s="5">
        <f t="shared" si="2"/>
        <v>0</v>
      </c>
      <c r="T16" s="5">
        <f t="shared" si="2"/>
        <v>244544</v>
      </c>
      <c r="U16" s="5">
        <f t="shared" si="2"/>
        <v>0</v>
      </c>
      <c r="V16" s="5">
        <f t="shared" si="2"/>
        <v>0</v>
      </c>
      <c r="W16" s="5">
        <f t="shared" si="2"/>
        <v>55608</v>
      </c>
      <c r="X16" s="14">
        <f t="shared" si="2"/>
        <v>32566.666666666668</v>
      </c>
    </row>
    <row r="17" spans="1:24" ht="14.25">
      <c r="A17" s="5"/>
      <c r="B17" s="5"/>
      <c r="C17" s="5"/>
      <c r="D17" s="5"/>
      <c r="E17" s="5"/>
      <c r="F17" s="5"/>
      <c r="G17" s="23"/>
      <c r="H17" s="2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4"/>
    </row>
    <row r="18" spans="1:24" s="7" customFormat="1" ht="135">
      <c r="A18" s="8" t="s">
        <v>45</v>
      </c>
      <c r="B18" s="8"/>
      <c r="C18" s="8" t="s">
        <v>52</v>
      </c>
      <c r="D18" s="8" t="s">
        <v>53</v>
      </c>
      <c r="E18" s="8" t="s">
        <v>54</v>
      </c>
      <c r="F18" s="8" t="s">
        <v>55</v>
      </c>
      <c r="G18" s="8" t="s">
        <v>56</v>
      </c>
      <c r="H18" s="8" t="s">
        <v>60</v>
      </c>
      <c r="I18" s="8" t="s">
        <v>47</v>
      </c>
      <c r="J18" s="8" t="s">
        <v>47</v>
      </c>
      <c r="K18" s="8" t="s">
        <v>66</v>
      </c>
      <c r="L18" s="8" t="s">
        <v>46</v>
      </c>
      <c r="M18" s="8" t="s">
        <v>46</v>
      </c>
      <c r="N18" s="8" t="s">
        <v>57</v>
      </c>
      <c r="O18" s="8" t="s">
        <v>48</v>
      </c>
      <c r="P18" s="8" t="s">
        <v>48</v>
      </c>
      <c r="Q18" s="8" t="s">
        <v>61</v>
      </c>
      <c r="R18" s="8" t="s">
        <v>50</v>
      </c>
      <c r="S18" s="8" t="s">
        <v>51</v>
      </c>
      <c r="T18" s="8" t="s">
        <v>62</v>
      </c>
      <c r="U18" s="8" t="s">
        <v>49</v>
      </c>
      <c r="V18" s="8"/>
      <c r="W18" s="8" t="s">
        <v>58</v>
      </c>
      <c r="X18" s="8" t="s">
        <v>59</v>
      </c>
    </row>
    <row r="21" ht="14.25">
      <c r="T21" s="4">
        <f>1000000-T16</f>
        <v>755456</v>
      </c>
    </row>
    <row r="23" ht="14.25">
      <c r="K23" s="4">
        <f>80-48.6-1.5</f>
        <v>29.9</v>
      </c>
    </row>
  </sheetData>
  <sheetProtection/>
  <mergeCells count="32">
    <mergeCell ref="J4:J5"/>
    <mergeCell ref="A1:N1"/>
    <mergeCell ref="O1:X1"/>
    <mergeCell ref="W4:W5"/>
    <mergeCell ref="U3:W3"/>
    <mergeCell ref="L2:N2"/>
    <mergeCell ref="U4:U5"/>
    <mergeCell ref="E3:E5"/>
    <mergeCell ref="F3:F5"/>
    <mergeCell ref="Q4:Q5"/>
    <mergeCell ref="A3:A5"/>
    <mergeCell ref="B3:B5"/>
    <mergeCell ref="D3:D5"/>
    <mergeCell ref="C3:C5"/>
    <mergeCell ref="X3:X5"/>
    <mergeCell ref="G3:G5"/>
    <mergeCell ref="H3:H5"/>
    <mergeCell ref="I3:K3"/>
    <mergeCell ref="P4:P5"/>
    <mergeCell ref="I4:I5"/>
    <mergeCell ref="M4:M5"/>
    <mergeCell ref="N4:N5"/>
    <mergeCell ref="R4:R5"/>
    <mergeCell ref="K4:K5"/>
    <mergeCell ref="O3:Q3"/>
    <mergeCell ref="L4:L5"/>
    <mergeCell ref="V4:V5"/>
    <mergeCell ref="O4:O5"/>
    <mergeCell ref="R3:T3"/>
    <mergeCell ref="S4:S5"/>
    <mergeCell ref="T4:T5"/>
    <mergeCell ref="L3:N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Zeros="0" tabSelected="1" view="pageBreakPreview" zoomScaleSheetLayoutView="100" zoomScalePageLayoutView="0" workbookViewId="0" topLeftCell="A1">
      <selection activeCell="L25" sqref="L25"/>
    </sheetView>
  </sheetViews>
  <sheetFormatPr defaultColWidth="9.00390625" defaultRowHeight="14.25"/>
  <cols>
    <col min="1" max="1" width="13.875" style="4" customWidth="1"/>
    <col min="2" max="2" width="9.50390625" style="4" customWidth="1"/>
    <col min="3" max="3" width="7.25390625" style="4" customWidth="1"/>
    <col min="4" max="4" width="8.00390625" style="4" customWidth="1"/>
    <col min="5" max="5" width="8.25390625" style="4" customWidth="1"/>
    <col min="6" max="6" width="7.75390625" style="4" customWidth="1"/>
    <col min="7" max="7" width="9.125" style="4" customWidth="1"/>
    <col min="8" max="8" width="6.125" style="4" customWidth="1"/>
    <col min="9" max="9" width="7.125" style="4" customWidth="1"/>
    <col min="10" max="10" width="9.125" style="4" customWidth="1"/>
    <col min="11" max="11" width="9.75390625" style="4" bestFit="1" customWidth="1"/>
    <col min="12" max="16384" width="9.00390625" style="4" customWidth="1"/>
  </cols>
  <sheetData>
    <row r="1" spans="1:13" ht="30" customHeight="1">
      <c r="A1" s="32" t="s">
        <v>102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" customHeight="1">
      <c r="A2" s="6"/>
      <c r="B2" s="6"/>
      <c r="C2" s="6"/>
      <c r="D2" s="6"/>
      <c r="E2" s="6"/>
      <c r="F2" s="6"/>
      <c r="G2" s="6"/>
      <c r="H2" s="6"/>
      <c r="I2" s="24"/>
      <c r="J2" s="6"/>
      <c r="K2" s="6"/>
      <c r="L2" s="6"/>
      <c r="M2" s="26" t="s">
        <v>103</v>
      </c>
    </row>
    <row r="3" spans="1:13" ht="14.25">
      <c r="A3" s="37" t="s">
        <v>2</v>
      </c>
      <c r="B3" s="37" t="s">
        <v>44</v>
      </c>
      <c r="C3" s="37" t="s">
        <v>43</v>
      </c>
      <c r="D3" s="37" t="s">
        <v>26</v>
      </c>
      <c r="E3" s="37" t="s">
        <v>27</v>
      </c>
      <c r="F3" s="37" t="s">
        <v>28</v>
      </c>
      <c r="G3" s="37" t="s">
        <v>32</v>
      </c>
      <c r="H3" s="37" t="s">
        <v>30</v>
      </c>
      <c r="I3" s="37" t="s">
        <v>31</v>
      </c>
      <c r="J3" s="37" t="s">
        <v>33</v>
      </c>
      <c r="K3" s="37" t="s">
        <v>34</v>
      </c>
      <c r="L3" s="37" t="s">
        <v>35</v>
      </c>
      <c r="M3" s="37" t="s">
        <v>42</v>
      </c>
    </row>
    <row r="4" spans="1:13" ht="14.25" customHeight="1">
      <c r="A4" s="38"/>
      <c r="B4" s="38"/>
      <c r="C4" s="38"/>
      <c r="D4" s="38"/>
      <c r="E4" s="38"/>
      <c r="F4" s="38"/>
      <c r="G4" s="38"/>
      <c r="H4" s="38"/>
      <c r="I4" s="38" t="s">
        <v>38</v>
      </c>
      <c r="J4" s="38" t="s">
        <v>7</v>
      </c>
      <c r="K4" s="38" t="s">
        <v>7</v>
      </c>
      <c r="L4" s="38" t="s">
        <v>7</v>
      </c>
      <c r="M4" s="38"/>
    </row>
    <row r="5" spans="1:13" ht="14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4" ht="24">
      <c r="A6" s="5" t="s">
        <v>104</v>
      </c>
      <c r="B6" s="5">
        <f>SUM(C6:M6)</f>
        <v>521340</v>
      </c>
      <c r="C6" s="5">
        <f>'计算依据'!G6</f>
        <v>18240</v>
      </c>
      <c r="D6" s="5">
        <v>18000</v>
      </c>
      <c r="E6" s="5">
        <v>4000</v>
      </c>
      <c r="F6" s="5">
        <v>55000</v>
      </c>
      <c r="G6" s="23">
        <v>76000</v>
      </c>
      <c r="H6" s="25">
        <v>56000</v>
      </c>
      <c r="I6" s="25">
        <v>100000</v>
      </c>
      <c r="J6" s="25">
        <v>30000</v>
      </c>
      <c r="K6" s="25">
        <v>126000</v>
      </c>
      <c r="L6" s="25">
        <v>25000</v>
      </c>
      <c r="M6" s="5">
        <v>13100</v>
      </c>
      <c r="N6" s="43"/>
    </row>
    <row r="7" spans="1:14" ht="14.25">
      <c r="A7" s="5" t="s">
        <v>105</v>
      </c>
      <c r="B7" s="5">
        <f aca="true" t="shared" si="0" ref="B7:B16">SUM(C7:M7)</f>
        <v>371040</v>
      </c>
      <c r="C7" s="5">
        <f>'计算依据'!G7</f>
        <v>17040</v>
      </c>
      <c r="D7" s="5">
        <v>13000</v>
      </c>
      <c r="E7" s="5">
        <v>3000</v>
      </c>
      <c r="F7" s="5">
        <v>32000</v>
      </c>
      <c r="G7" s="23">
        <v>47000</v>
      </c>
      <c r="H7" s="25">
        <v>72000</v>
      </c>
      <c r="I7" s="25">
        <v>60000</v>
      </c>
      <c r="J7" s="25">
        <v>16000</v>
      </c>
      <c r="K7" s="25">
        <v>79500</v>
      </c>
      <c r="L7" s="25">
        <v>19000</v>
      </c>
      <c r="M7" s="5">
        <v>12500</v>
      </c>
      <c r="N7" s="43"/>
    </row>
    <row r="8" spans="1:14" ht="14.25">
      <c r="A8" s="5" t="s">
        <v>106</v>
      </c>
      <c r="B8" s="5">
        <f t="shared" si="0"/>
        <v>821440</v>
      </c>
      <c r="C8" s="5">
        <f>'计算依据'!G8</f>
        <v>17040</v>
      </c>
      <c r="D8" s="5">
        <v>25000</v>
      </c>
      <c r="E8" s="5">
        <v>5000</v>
      </c>
      <c r="F8" s="5">
        <v>110000</v>
      </c>
      <c r="G8" s="23">
        <v>152000</v>
      </c>
      <c r="H8" s="25">
        <v>81000</v>
      </c>
      <c r="I8" s="25">
        <v>90000</v>
      </c>
      <c r="J8" s="25">
        <v>43000</v>
      </c>
      <c r="K8" s="25">
        <v>240400</v>
      </c>
      <c r="L8" s="25">
        <v>43000</v>
      </c>
      <c r="M8" s="5">
        <v>15000</v>
      </c>
      <c r="N8" s="43"/>
    </row>
    <row r="9" spans="1:14" ht="24">
      <c r="A9" s="5" t="s">
        <v>107</v>
      </c>
      <c r="B9" s="5">
        <f t="shared" si="0"/>
        <v>269940</v>
      </c>
      <c r="C9" s="5">
        <f>'计算依据'!G9</f>
        <v>13440</v>
      </c>
      <c r="D9" s="5">
        <v>10000</v>
      </c>
      <c r="E9" s="5">
        <v>2000</v>
      </c>
      <c r="F9" s="5">
        <v>18000</v>
      </c>
      <c r="G9" s="23">
        <v>34000</v>
      </c>
      <c r="H9" s="25">
        <v>30000</v>
      </c>
      <c r="I9" s="25">
        <v>70000</v>
      </c>
      <c r="J9" s="25">
        <v>15000</v>
      </c>
      <c r="K9" s="25">
        <v>52300</v>
      </c>
      <c r="L9" s="25">
        <v>17000</v>
      </c>
      <c r="M9" s="5">
        <v>8200</v>
      </c>
      <c r="N9" s="43"/>
    </row>
    <row r="10" spans="1:14" ht="24">
      <c r="A10" s="5" t="s">
        <v>108</v>
      </c>
      <c r="B10" s="5">
        <f t="shared" si="0"/>
        <v>361140</v>
      </c>
      <c r="C10" s="5">
        <f>'计算依据'!G10</f>
        <v>19440</v>
      </c>
      <c r="D10" s="5">
        <v>15000</v>
      </c>
      <c r="E10" s="5">
        <v>3000</v>
      </c>
      <c r="F10" s="5">
        <v>35000</v>
      </c>
      <c r="G10" s="23">
        <v>49000</v>
      </c>
      <c r="H10" s="25">
        <v>35000</v>
      </c>
      <c r="I10" s="25">
        <v>70000</v>
      </c>
      <c r="J10" s="25">
        <v>17000</v>
      </c>
      <c r="K10" s="25">
        <v>87300</v>
      </c>
      <c r="L10" s="25">
        <v>21000</v>
      </c>
      <c r="M10" s="5">
        <v>9400</v>
      </c>
      <c r="N10" s="43"/>
    </row>
    <row r="11" spans="1:14" ht="14.25">
      <c r="A11" s="5" t="s">
        <v>109</v>
      </c>
      <c r="B11" s="5">
        <f t="shared" si="0"/>
        <v>211240</v>
      </c>
      <c r="C11" s="5">
        <f>'计算依据'!G11</f>
        <v>14640</v>
      </c>
      <c r="D11" s="5">
        <v>8000</v>
      </c>
      <c r="E11" s="5">
        <v>2000</v>
      </c>
      <c r="F11" s="5">
        <v>10000</v>
      </c>
      <c r="G11" s="23">
        <v>10000</v>
      </c>
      <c r="H11" s="25">
        <v>63000</v>
      </c>
      <c r="I11" s="25">
        <v>40000</v>
      </c>
      <c r="J11" s="25">
        <v>8000</v>
      </c>
      <c r="K11" s="25">
        <v>34700</v>
      </c>
      <c r="L11" s="25">
        <v>12000</v>
      </c>
      <c r="M11" s="5">
        <v>8900</v>
      </c>
      <c r="N11" s="43"/>
    </row>
    <row r="12" spans="1:14" ht="14.25">
      <c r="A12" s="5" t="s">
        <v>110</v>
      </c>
      <c r="B12" s="5">
        <f t="shared" si="0"/>
        <v>245140</v>
      </c>
      <c r="C12" s="5">
        <f>'计算依据'!G12</f>
        <v>13440</v>
      </c>
      <c r="D12" s="5">
        <v>15000</v>
      </c>
      <c r="E12" s="5">
        <v>2000</v>
      </c>
      <c r="F12" s="5">
        <v>20000</v>
      </c>
      <c r="G12" s="23">
        <v>32000</v>
      </c>
      <c r="H12" s="25">
        <v>50000</v>
      </c>
      <c r="I12" s="25">
        <v>30000</v>
      </c>
      <c r="J12" s="25">
        <v>9000</v>
      </c>
      <c r="K12" s="25">
        <v>51300</v>
      </c>
      <c r="L12" s="25">
        <v>16000</v>
      </c>
      <c r="M12" s="5">
        <v>6400</v>
      </c>
      <c r="N12" s="43"/>
    </row>
    <row r="13" spans="1:14" ht="14.25">
      <c r="A13" s="5" t="s">
        <v>111</v>
      </c>
      <c r="B13" s="5">
        <f t="shared" si="0"/>
        <v>245340</v>
      </c>
      <c r="C13" s="5">
        <f>'计算依据'!G13</f>
        <v>15840</v>
      </c>
      <c r="D13" s="5">
        <v>10000</v>
      </c>
      <c r="E13" s="5">
        <v>2000</v>
      </c>
      <c r="F13" s="5">
        <v>16000</v>
      </c>
      <c r="G13" s="23">
        <v>10000</v>
      </c>
      <c r="H13" s="25">
        <v>48000</v>
      </c>
      <c r="I13" s="25">
        <v>50000</v>
      </c>
      <c r="J13" s="25">
        <v>14000</v>
      </c>
      <c r="K13" s="25">
        <v>56400</v>
      </c>
      <c r="L13" s="25">
        <v>13000</v>
      </c>
      <c r="M13" s="5">
        <v>10100</v>
      </c>
      <c r="N13" s="43"/>
    </row>
    <row r="14" spans="1:14" ht="14.25" hidden="1">
      <c r="A14" s="5" t="s">
        <v>112</v>
      </c>
      <c r="B14" s="5">
        <f t="shared" si="0"/>
        <v>0</v>
      </c>
      <c r="C14" s="5"/>
      <c r="D14" s="5"/>
      <c r="E14" s="5"/>
      <c r="F14" s="5"/>
      <c r="G14" s="23"/>
      <c r="H14" s="25"/>
      <c r="I14" s="25"/>
      <c r="J14" s="25"/>
      <c r="K14" s="25"/>
      <c r="L14" s="25"/>
      <c r="M14" s="5"/>
      <c r="N14" s="43"/>
    </row>
    <row r="15" spans="1:14" ht="14.25">
      <c r="A15" s="5" t="s">
        <v>113</v>
      </c>
      <c r="B15" s="5">
        <f t="shared" si="0"/>
        <v>30666</v>
      </c>
      <c r="C15" s="5"/>
      <c r="D15" s="5"/>
      <c r="E15" s="5"/>
      <c r="F15" s="5"/>
      <c r="G15" s="23"/>
      <c r="H15" s="25">
        <v>16566</v>
      </c>
      <c r="I15" s="25"/>
      <c r="J15" s="25"/>
      <c r="K15" s="25"/>
      <c r="L15" s="25"/>
      <c r="M15" s="5">
        <v>14100</v>
      </c>
      <c r="N15" s="43"/>
    </row>
    <row r="16" spans="1:13" ht="14.25">
      <c r="A16" s="5" t="s">
        <v>7</v>
      </c>
      <c r="B16" s="5">
        <f t="shared" si="0"/>
        <v>3077286</v>
      </c>
      <c r="C16" s="5">
        <f>SUM(C6:C15)</f>
        <v>129120</v>
      </c>
      <c r="D16" s="5">
        <f aca="true" t="shared" si="1" ref="D16:M16">SUM(D6:D15)</f>
        <v>114000</v>
      </c>
      <c r="E16" s="5">
        <f t="shared" si="1"/>
        <v>23000</v>
      </c>
      <c r="F16" s="5">
        <f t="shared" si="1"/>
        <v>296000</v>
      </c>
      <c r="G16" s="5">
        <f t="shared" si="1"/>
        <v>410000</v>
      </c>
      <c r="H16" s="25">
        <f t="shared" si="1"/>
        <v>451566</v>
      </c>
      <c r="I16" s="25">
        <f t="shared" si="1"/>
        <v>510000</v>
      </c>
      <c r="J16" s="25">
        <f t="shared" si="1"/>
        <v>152000</v>
      </c>
      <c r="K16" s="25">
        <f t="shared" si="1"/>
        <v>727900</v>
      </c>
      <c r="L16" s="5">
        <f t="shared" si="1"/>
        <v>166000</v>
      </c>
      <c r="M16" s="5">
        <f t="shared" si="1"/>
        <v>97700</v>
      </c>
    </row>
    <row r="17" spans="1:13" ht="14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s="7" customFormat="1" ht="11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</sheetData>
  <sheetProtection/>
  <mergeCells count="14">
    <mergeCell ref="C3:C5"/>
    <mergeCell ref="D3:D5"/>
    <mergeCell ref="E3:E5"/>
    <mergeCell ref="F3:F5"/>
    <mergeCell ref="K3:K5"/>
    <mergeCell ref="L3:L5"/>
    <mergeCell ref="A1:M1"/>
    <mergeCell ref="G3:G5"/>
    <mergeCell ref="M3:M5"/>
    <mergeCell ref="H3:H5"/>
    <mergeCell ref="I3:I5"/>
    <mergeCell ref="J3:J5"/>
    <mergeCell ref="A3:A5"/>
    <mergeCell ref="B3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2016-05-11T08:34:34Z</cp:lastPrinted>
  <dcterms:created xsi:type="dcterms:W3CDTF">2013-10-11T00:23:51Z</dcterms:created>
  <dcterms:modified xsi:type="dcterms:W3CDTF">2016-05-31T00:40:28Z</dcterms:modified>
  <cp:category/>
  <cp:version/>
  <cp:contentType/>
  <cp:contentStatus/>
</cp:coreProperties>
</file>